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30" tabRatio="410" firstSheet="1" activeTab="1"/>
  </bookViews>
  <sheets>
    <sheet name="Information" sheetId="1" r:id="rId1"/>
    <sheet name="September Calc. Sheet" sheetId="2" r:id="rId2"/>
    <sheet name="July Calc. Sheet" sheetId="3" r:id="rId3"/>
  </sheets>
  <definedNames/>
  <calcPr fullCalcOnLoad="1"/>
</workbook>
</file>

<file path=xl/sharedStrings.xml><?xml version="1.0" encoding="utf-8"?>
<sst xmlns="http://schemas.openxmlformats.org/spreadsheetml/2006/main" count="135" uniqueCount="65">
  <si>
    <t>September</t>
  </si>
  <si>
    <t>October</t>
  </si>
  <si>
    <t>November</t>
  </si>
  <si>
    <t>December</t>
  </si>
  <si>
    <t>January</t>
  </si>
  <si>
    <t>February</t>
  </si>
  <si>
    <t>Cost</t>
  </si>
  <si>
    <t>MCF</t>
  </si>
  <si>
    <t>$</t>
  </si>
  <si>
    <t>Gallons</t>
  </si>
  <si>
    <t>March</t>
  </si>
  <si>
    <t>Kilo Hours</t>
  </si>
  <si>
    <t>April</t>
  </si>
  <si>
    <t>May</t>
  </si>
  <si>
    <t>June</t>
  </si>
  <si>
    <t>July</t>
  </si>
  <si>
    <t>August</t>
  </si>
  <si>
    <t>Totals</t>
  </si>
  <si>
    <t>Unit cost</t>
  </si>
  <si>
    <t>Electricity:</t>
  </si>
  <si>
    <t>Natural Gas:</t>
  </si>
  <si>
    <t>Water:</t>
  </si>
  <si>
    <t>Aggregate Cost:</t>
  </si>
  <si>
    <t>House Bill 3693, Section 12 amends Section 388.005 Health and Safety Code, to require school districts and state agencies to</t>
  </si>
  <si>
    <t>establish a goal to reduce annual electric consumption by 5 percent each state fiscal year for six years beginning September 1, 2007.</t>
  </si>
  <si>
    <r>
      <t xml:space="preserve">watts necessary for instructional facility lighting requirements </t>
    </r>
    <r>
      <rPr>
        <u val="single"/>
        <sz val="11"/>
        <rFont val="Arial"/>
        <family val="2"/>
      </rPr>
      <t>and school districts are required to record electricity, water, and natural gas</t>
    </r>
  </si>
  <si>
    <r>
      <t xml:space="preserve">School districts and TEA are required to establish a goal to reduce </t>
    </r>
    <r>
      <rPr>
        <u val="single"/>
        <sz val="11"/>
        <rFont val="Arial"/>
        <family val="2"/>
      </rPr>
      <t>electric consumption</t>
    </r>
    <r>
      <rPr>
        <sz val="11"/>
        <rFont val="Arial"/>
        <family val="2"/>
      </rPr>
      <t xml:space="preserve"> by five percent each state fiscal year for six years</t>
    </r>
  </si>
  <si>
    <t>The "Calculations Sheet" will calculate the unit and aggregate monthly cost when electricity, gas and water usage and cost are entered.</t>
  </si>
  <si>
    <t>School districts and state agencies not meeting the goals are required to report that all available measures had been implemented.</t>
  </si>
  <si>
    <t>School districts and state agencies are required to use State Energy Conservation Office (SECO) forms to report progress on meeting goals.</t>
  </si>
  <si>
    <t>beginning September 1, 2007; school districts and TEA are required to begin purchasing commercially available light bulbs using the fewest</t>
  </si>
  <si>
    <t>consumption in an electronic repository and report this information on a publicly accessible internet website with an interface designed for</t>
  </si>
  <si>
    <r>
      <t>ease of navigation</t>
    </r>
    <r>
      <rPr>
        <sz val="11"/>
        <rFont val="Arial"/>
        <family val="2"/>
      </rPr>
      <t xml:space="preserve"> (Requires the metered amount of electricity, water, or natural gas consumed for which it is responsible to pay and the</t>
    </r>
  </si>
  <si>
    <t>Any ISD</t>
  </si>
  <si>
    <t xml:space="preserve">Link to SECO: </t>
  </si>
  <si>
    <t>http://www.seco.cpa.state.tx.us/</t>
  </si>
  <si>
    <t>aggregate cost for those utility services - FASRAG 1.8.2.9) Link to FAR Guide:</t>
  </si>
  <si>
    <t>http://www.tea.state.tx.us/school.finance/audit/resguide13/new/new.pdf</t>
  </si>
  <si>
    <r>
      <t>Calculations will show increase/</t>
    </r>
    <r>
      <rPr>
        <sz val="11"/>
        <color indexed="10"/>
        <rFont val="Arial"/>
        <family val="2"/>
      </rPr>
      <t>decrease</t>
    </r>
    <r>
      <rPr>
        <sz val="11"/>
        <rFont val="Arial"/>
        <family val="2"/>
      </rPr>
      <t xml:space="preserve"> in both usage (consumption) </t>
    </r>
    <r>
      <rPr>
        <u val="single"/>
        <sz val="11"/>
        <rFont val="Arial"/>
        <family val="2"/>
      </rPr>
      <t>and</t>
    </r>
    <r>
      <rPr>
        <sz val="11"/>
        <rFont val="Arial"/>
        <family val="2"/>
      </rPr>
      <t xml:space="preserve"> cost as positive (increase)</t>
    </r>
    <r>
      <rPr>
        <u val="single"/>
        <sz val="11"/>
        <rFont val="Arial"/>
        <family val="2"/>
      </rPr>
      <t xml:space="preserve"> or</t>
    </r>
    <r>
      <rPr>
        <sz val="11"/>
        <rFont val="Arial"/>
        <family val="2"/>
      </rPr>
      <t xml:space="preserve"> </t>
    </r>
    <r>
      <rPr>
        <sz val="11"/>
        <color indexed="10"/>
        <rFont val="Arial"/>
        <family val="2"/>
      </rPr>
      <t>negative</t>
    </r>
    <r>
      <rPr>
        <sz val="11"/>
        <rFont val="Arial"/>
        <family val="2"/>
      </rPr>
      <t xml:space="preserve"> (decrease)</t>
    </r>
  </si>
  <si>
    <t>gbarker@esc12.net</t>
  </si>
  <si>
    <t>wbrewton@esc12.net</t>
  </si>
  <si>
    <t>254.297.1107</t>
  </si>
  <si>
    <t>254.297.1101</t>
  </si>
  <si>
    <t xml:space="preserve">Use "September Calc. Sheet" for September - August fiscal year.  Use "July Calc. Sheet" for July - June fiscal year. </t>
  </si>
  <si>
    <r>
      <t>Note: Release 2 correction</t>
    </r>
    <r>
      <rPr>
        <sz val="11"/>
        <color indexed="10"/>
        <rFont val="Arial"/>
        <family val="2"/>
      </rPr>
      <t xml:space="preserve"> - </t>
    </r>
    <r>
      <rPr>
        <sz val="11"/>
        <rFont val="Arial"/>
        <family val="2"/>
      </rPr>
      <t>Unit cost were not calculating correctly. Version 2 corrects this calculation.</t>
    </r>
  </si>
  <si>
    <t>House Bill 3693</t>
  </si>
  <si>
    <t>Total Usage for Year</t>
  </si>
  <si>
    <t>Gary Barker, School Finance Agent ESC 12</t>
  </si>
  <si>
    <t>Woody Brewton, School Finance Agent ESC 12</t>
  </si>
  <si>
    <t>Randy Hendricks, School Finance Agent ESC 12</t>
  </si>
  <si>
    <t>rhendricks@esc12.net</t>
  </si>
  <si>
    <r>
      <t xml:space="preserve">Be sure to use yearly </t>
    </r>
    <r>
      <rPr>
        <u val="single"/>
        <sz val="11"/>
        <rFont val="Arial"/>
        <family val="2"/>
      </rPr>
      <t>totals</t>
    </r>
    <r>
      <rPr>
        <sz val="11"/>
        <rFont val="Arial"/>
        <family val="2"/>
      </rPr>
      <t xml:space="preserve"> in Column "C"</t>
    </r>
  </si>
  <si>
    <t>Action required beginning 2007 - 2008 School Year:</t>
  </si>
  <si>
    <t>(+/-) change  from 2007-2008</t>
  </si>
  <si>
    <t>For questions regarding this template, Please call or e-mail Gary, Randy or Woody at Region 12 ESC</t>
  </si>
  <si>
    <t>2010 - 2011 School Fiscal Year</t>
  </si>
  <si>
    <t>2009 - 10 Fiscal Year</t>
  </si>
  <si>
    <t>Utility Usage and Cost for Fiscal Year Ending 6/31/2011</t>
  </si>
  <si>
    <t>The (+/-) change from 2009 - 2010 column will display only when data from last month of fiscal year is entered.</t>
  </si>
  <si>
    <t>Revised 06/01/2010</t>
  </si>
  <si>
    <t>Corsicana ISD</t>
  </si>
  <si>
    <t>(+/-) change  from 2015-2016</t>
  </si>
  <si>
    <t>Utility Usage and Cost for Fiscal Year Ending 8/31/2019</t>
  </si>
  <si>
    <t>2017-2018 Fiscal Year</t>
  </si>
  <si>
    <t>2018-2019 School Fiscal Year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</si>
</sst>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0.00;[Red]0.00"/>
    <numFmt numFmtId="166" formatCode="0.00_);[Red]\(0.00\)"/>
    <numFmt numFmtId="167" formatCode="#,##0.000000;[Red]#,##0.000000"/>
    <numFmt numFmtId="168" formatCode="#,##0.000000"/>
    <numFmt numFmtId="169" formatCode="0.0000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51"/>
      <name val="Arial"/>
      <family val="2"/>
    </font>
    <font>
      <sz val="10"/>
      <color indexed="51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2"/>
    </font>
    <font>
      <sz val="11"/>
      <color indexed="10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32" borderId="11" xfId="0" applyFont="1" applyFill="1" applyBorder="1" applyAlignment="1">
      <alignment horizontal="center" wrapText="1"/>
    </xf>
    <xf numFmtId="3" fontId="0" fillId="32" borderId="11" xfId="0" applyNumberFormat="1" applyFill="1" applyBorder="1" applyAlignment="1">
      <alignment/>
    </xf>
    <xf numFmtId="0" fontId="0" fillId="32" borderId="11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0" fillId="32" borderId="13" xfId="0" applyNumberFormat="1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3" fontId="0" fillId="32" borderId="0" xfId="0" applyNumberFormat="1" applyFill="1" applyBorder="1" applyAlignment="1">
      <alignment horizontal="center"/>
    </xf>
    <xf numFmtId="0" fontId="5" fillId="32" borderId="15" xfId="0" applyFont="1" applyFill="1" applyBorder="1" applyAlignment="1">
      <alignment/>
    </xf>
    <xf numFmtId="0" fontId="5" fillId="32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wrapText="1"/>
    </xf>
    <xf numFmtId="0" fontId="5" fillId="32" borderId="17" xfId="0" applyFont="1" applyFill="1" applyBorder="1" applyAlignment="1">
      <alignment/>
    </xf>
    <xf numFmtId="0" fontId="5" fillId="32" borderId="18" xfId="0" applyFont="1" applyFill="1" applyBorder="1" applyAlignment="1">
      <alignment/>
    </xf>
    <xf numFmtId="0" fontId="5" fillId="32" borderId="19" xfId="0" applyFont="1" applyFill="1" applyBorder="1" applyAlignment="1">
      <alignment/>
    </xf>
    <xf numFmtId="0" fontId="1" fillId="32" borderId="20" xfId="0" applyFont="1" applyFill="1" applyBorder="1" applyAlignment="1">
      <alignment horizontal="left" wrapText="1"/>
    </xf>
    <xf numFmtId="0" fontId="1" fillId="32" borderId="0" xfId="0" applyFont="1" applyFill="1" applyBorder="1" applyAlignment="1">
      <alignment horizontal="center" wrapText="1"/>
    </xf>
    <xf numFmtId="3" fontId="1" fillId="32" borderId="20" xfId="0" applyNumberFormat="1" applyFont="1" applyFill="1" applyBorder="1" applyAlignment="1">
      <alignment horizontal="right"/>
    </xf>
    <xf numFmtId="3" fontId="1" fillId="32" borderId="21" xfId="0" applyNumberFormat="1" applyFont="1" applyFill="1" applyBorder="1" applyAlignment="1">
      <alignment horizontal="right"/>
    </xf>
    <xf numFmtId="0" fontId="1" fillId="32" borderId="20" xfId="0" applyFont="1" applyFill="1" applyBorder="1" applyAlignment="1">
      <alignment horizontal="right"/>
    </xf>
    <xf numFmtId="0" fontId="0" fillId="32" borderId="0" xfId="0" applyFill="1" applyBorder="1" applyAlignment="1">
      <alignment horizontal="center"/>
    </xf>
    <xf numFmtId="0" fontId="1" fillId="32" borderId="20" xfId="0" applyFont="1" applyFill="1" applyBorder="1" applyAlignment="1">
      <alignment horizontal="left"/>
    </xf>
    <xf numFmtId="0" fontId="1" fillId="32" borderId="21" xfId="0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34" borderId="20" xfId="0" applyFont="1" applyFill="1" applyBorder="1" applyAlignment="1">
      <alignment horizontal="right"/>
    </xf>
    <xf numFmtId="0" fontId="0" fillId="34" borderId="0" xfId="0" applyFill="1" applyBorder="1" applyAlignment="1">
      <alignment horizontal="center"/>
    </xf>
    <xf numFmtId="3" fontId="0" fillId="34" borderId="22" xfId="0" applyNumberFormat="1" applyFill="1" applyBorder="1" applyAlignment="1">
      <alignment/>
    </xf>
    <xf numFmtId="0" fontId="0" fillId="34" borderId="22" xfId="0" applyFill="1" applyBorder="1" applyAlignment="1">
      <alignment/>
    </xf>
    <xf numFmtId="0" fontId="1" fillId="34" borderId="20" xfId="0" applyFont="1" applyFill="1" applyBorder="1" applyAlignment="1">
      <alignment/>
    </xf>
    <xf numFmtId="3" fontId="0" fillId="34" borderId="11" xfId="0" applyNumberFormat="1" applyFill="1" applyBorder="1" applyAlignment="1">
      <alignment/>
    </xf>
    <xf numFmtId="0" fontId="0" fillId="34" borderId="11" xfId="0" applyFill="1" applyBorder="1" applyAlignment="1">
      <alignment/>
    </xf>
    <xf numFmtId="3" fontId="1" fillId="33" borderId="23" xfId="0" applyNumberFormat="1" applyFont="1" applyFill="1" applyBorder="1" applyAlignment="1">
      <alignment wrapText="1"/>
    </xf>
    <xf numFmtId="3" fontId="1" fillId="32" borderId="23" xfId="0" applyNumberFormat="1" applyFont="1" applyFill="1" applyBorder="1" applyAlignment="1">
      <alignment wrapText="1"/>
    </xf>
    <xf numFmtId="0" fontId="1" fillId="32" borderId="24" xfId="0" applyFont="1" applyFill="1" applyBorder="1" applyAlignment="1">
      <alignment horizontal="center" wrapText="1"/>
    </xf>
    <xf numFmtId="3" fontId="0" fillId="32" borderId="24" xfId="0" applyNumberFormat="1" applyFill="1" applyBorder="1" applyAlignment="1">
      <alignment/>
    </xf>
    <xf numFmtId="3" fontId="0" fillId="32" borderId="25" xfId="0" applyNumberFormat="1" applyFill="1" applyBorder="1" applyAlignment="1">
      <alignment/>
    </xf>
    <xf numFmtId="3" fontId="0" fillId="34" borderId="24" xfId="0" applyNumberFormat="1" applyFill="1" applyBorder="1" applyAlignment="1">
      <alignment/>
    </xf>
    <xf numFmtId="3" fontId="1" fillId="32" borderId="26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0" fillId="33" borderId="11" xfId="0" applyNumberFormat="1" applyFill="1" applyBorder="1" applyAlignment="1" applyProtection="1">
      <alignment/>
      <protection locked="0"/>
    </xf>
    <xf numFmtId="3" fontId="0" fillId="32" borderId="11" xfId="0" applyNumberFormat="1" applyFill="1" applyBorder="1" applyAlignment="1" applyProtection="1">
      <alignment/>
      <protection locked="0"/>
    </xf>
    <xf numFmtId="3" fontId="0" fillId="33" borderId="27" xfId="0" applyNumberFormat="1" applyFill="1" applyBorder="1" applyAlignment="1" applyProtection="1">
      <alignment/>
      <protection locked="0"/>
    </xf>
    <xf numFmtId="3" fontId="0" fillId="32" borderId="27" xfId="0" applyNumberForma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0" fillId="35" borderId="0" xfId="0" applyFill="1" applyAlignment="1">
      <alignment/>
    </xf>
    <xf numFmtId="0" fontId="9" fillId="35" borderId="0" xfId="0" applyFont="1" applyFill="1" applyAlignment="1">
      <alignment/>
    </xf>
    <xf numFmtId="0" fontId="0" fillId="32" borderId="0" xfId="0" applyFill="1" applyAlignment="1">
      <alignment/>
    </xf>
    <xf numFmtId="0" fontId="5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9" fillId="35" borderId="0" xfId="0" applyFont="1" applyFill="1" applyAlignment="1">
      <alignment/>
    </xf>
    <xf numFmtId="0" fontId="9" fillId="0" borderId="0" xfId="0" applyFont="1" applyAlignment="1">
      <alignment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8" fillId="0" borderId="0" xfId="0" applyFont="1" applyAlignment="1">
      <alignment horizontal="center"/>
    </xf>
    <xf numFmtId="3" fontId="0" fillId="33" borderId="11" xfId="0" applyNumberForma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38" fontId="3" fillId="0" borderId="0" xfId="0" applyNumberFormat="1" applyFont="1" applyAlignment="1">
      <alignment/>
    </xf>
    <xf numFmtId="38" fontId="5" fillId="32" borderId="28" xfId="0" applyNumberFormat="1" applyFont="1" applyFill="1" applyBorder="1" applyAlignment="1">
      <alignment/>
    </xf>
    <xf numFmtId="38" fontId="1" fillId="32" borderId="24" xfId="0" applyNumberFormat="1" applyFont="1" applyFill="1" applyBorder="1" applyAlignment="1">
      <alignment horizontal="center" wrapText="1"/>
    </xf>
    <xf numFmtId="38" fontId="0" fillId="32" borderId="25" xfId="0" applyNumberFormat="1" applyFill="1" applyBorder="1" applyAlignment="1">
      <alignment/>
    </xf>
    <xf numFmtId="38" fontId="0" fillId="32" borderId="28" xfId="0" applyNumberFormat="1" applyFill="1" applyBorder="1" applyAlignment="1">
      <alignment/>
    </xf>
    <xf numFmtId="38" fontId="0" fillId="34" borderId="24" xfId="0" applyNumberFormat="1" applyFill="1" applyBorder="1" applyAlignment="1">
      <alignment/>
    </xf>
    <xf numFmtId="38" fontId="0" fillId="32" borderId="24" xfId="0" applyNumberFormat="1" applyFill="1" applyBorder="1" applyAlignment="1">
      <alignment/>
    </xf>
    <xf numFmtId="38" fontId="7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1" fillId="32" borderId="23" xfId="0" applyNumberFormat="1" applyFont="1" applyFill="1" applyBorder="1" applyAlignment="1">
      <alignment/>
    </xf>
    <xf numFmtId="38" fontId="3" fillId="0" borderId="29" xfId="0" applyNumberFormat="1" applyFont="1" applyBorder="1" applyAlignment="1">
      <alignment/>
    </xf>
    <xf numFmtId="0" fontId="5" fillId="32" borderId="24" xfId="0" applyFont="1" applyFill="1" applyBorder="1" applyAlignment="1">
      <alignment horizontal="center"/>
    </xf>
    <xf numFmtId="10" fontId="1" fillId="32" borderId="25" xfId="0" applyNumberFormat="1" applyFont="1" applyFill="1" applyBorder="1" applyAlignment="1">
      <alignment horizontal="center"/>
    </xf>
    <xf numFmtId="10" fontId="1" fillId="32" borderId="28" xfId="0" applyNumberFormat="1" applyFont="1" applyFill="1" applyBorder="1" applyAlignment="1">
      <alignment horizontal="center"/>
    </xf>
    <xf numFmtId="10" fontId="1" fillId="34" borderId="24" xfId="0" applyNumberFormat="1" applyFont="1" applyFill="1" applyBorder="1" applyAlignment="1">
      <alignment horizontal="center"/>
    </xf>
    <xf numFmtId="10" fontId="1" fillId="32" borderId="24" xfId="0" applyNumberFormat="1" applyFont="1" applyFill="1" applyBorder="1" applyAlignment="1">
      <alignment horizontal="center"/>
    </xf>
    <xf numFmtId="0" fontId="1" fillId="32" borderId="28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2" borderId="26" xfId="0" applyFont="1" applyFill="1" applyBorder="1" applyAlignment="1">
      <alignment horizontal="center" wrapText="1"/>
    </xf>
    <xf numFmtId="0" fontId="5" fillId="32" borderId="30" xfId="0" applyFont="1" applyFill="1" applyBorder="1" applyAlignment="1">
      <alignment/>
    </xf>
    <xf numFmtId="0" fontId="1" fillId="32" borderId="31" xfId="0" applyFont="1" applyFill="1" applyBorder="1" applyAlignment="1">
      <alignment horizontal="left" wrapText="1"/>
    </xf>
    <xf numFmtId="3" fontId="1" fillId="32" borderId="31" xfId="0" applyNumberFormat="1" applyFont="1" applyFill="1" applyBorder="1" applyAlignment="1">
      <alignment horizontal="right"/>
    </xf>
    <xf numFmtId="3" fontId="1" fillId="32" borderId="32" xfId="0" applyNumberFormat="1" applyFont="1" applyFill="1" applyBorder="1" applyAlignment="1">
      <alignment horizontal="right"/>
    </xf>
    <xf numFmtId="0" fontId="1" fillId="32" borderId="31" xfId="0" applyFont="1" applyFill="1" applyBorder="1" applyAlignment="1">
      <alignment horizontal="right"/>
    </xf>
    <xf numFmtId="0" fontId="1" fillId="34" borderId="31" xfId="0" applyFont="1" applyFill="1" applyBorder="1" applyAlignment="1">
      <alignment horizontal="right"/>
    </xf>
    <xf numFmtId="0" fontId="1" fillId="32" borderId="31" xfId="0" applyFont="1" applyFill="1" applyBorder="1" applyAlignment="1">
      <alignment horizontal="left"/>
    </xf>
    <xf numFmtId="0" fontId="1" fillId="32" borderId="32" xfId="0" applyFont="1" applyFill="1" applyBorder="1" applyAlignment="1">
      <alignment horizontal="right"/>
    </xf>
    <xf numFmtId="0" fontId="1" fillId="34" borderId="31" xfId="0" applyFont="1" applyFill="1" applyBorder="1" applyAlignment="1">
      <alignment/>
    </xf>
    <xf numFmtId="0" fontId="1" fillId="32" borderId="33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1" fillId="34" borderId="34" xfId="0" applyFont="1" applyFill="1" applyBorder="1" applyAlignment="1">
      <alignment/>
    </xf>
    <xf numFmtId="0" fontId="1" fillId="32" borderId="35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34" borderId="24" xfId="0" applyFont="1" applyFill="1" applyBorder="1" applyAlignment="1">
      <alignment/>
    </xf>
    <xf numFmtId="3" fontId="0" fillId="33" borderId="36" xfId="0" applyNumberFormat="1" applyFill="1" applyBorder="1" applyAlignment="1" applyProtection="1">
      <alignment/>
      <protection locked="0"/>
    </xf>
    <xf numFmtId="0" fontId="1" fillId="32" borderId="37" xfId="0" applyFont="1" applyFill="1" applyBorder="1" applyAlignment="1">
      <alignment horizontal="center" wrapText="1"/>
    </xf>
    <xf numFmtId="0" fontId="0" fillId="34" borderId="37" xfId="0" applyFill="1" applyBorder="1" applyAlignment="1">
      <alignment horizontal="center"/>
    </xf>
    <xf numFmtId="0" fontId="1" fillId="32" borderId="38" xfId="0" applyFont="1" applyFill="1" applyBorder="1" applyAlignment="1">
      <alignment horizontal="center" wrapText="1"/>
    </xf>
    <xf numFmtId="0" fontId="1" fillId="34" borderId="26" xfId="0" applyFont="1" applyFill="1" applyBorder="1" applyAlignment="1">
      <alignment/>
    </xf>
    <xf numFmtId="3" fontId="0" fillId="32" borderId="39" xfId="0" applyNumberFormat="1" applyFill="1" applyBorder="1" applyAlignment="1">
      <alignment horizontal="center"/>
    </xf>
    <xf numFmtId="0" fontId="15" fillId="32" borderId="0" xfId="53" applyFont="1" applyFill="1" applyAlignment="1" applyProtection="1">
      <alignment/>
      <protection locked="0"/>
    </xf>
    <xf numFmtId="0" fontId="16" fillId="32" borderId="0" xfId="0" applyFont="1" applyFill="1" applyAlignment="1" applyProtection="1">
      <alignment/>
      <protection locked="0"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12" fillId="32" borderId="0" xfId="53" applyFill="1" applyAlignment="1" applyProtection="1">
      <alignment/>
      <protection/>
    </xf>
    <xf numFmtId="0" fontId="1" fillId="35" borderId="0" xfId="0" applyFont="1" applyFill="1" applyAlignment="1">
      <alignment/>
    </xf>
    <xf numFmtId="168" fontId="0" fillId="33" borderId="22" xfId="0" applyNumberFormat="1" applyFill="1" applyBorder="1" applyAlignment="1">
      <alignment/>
    </xf>
    <xf numFmtId="168" fontId="0" fillId="32" borderId="22" xfId="0" applyNumberFormat="1" applyFill="1" applyBorder="1" applyAlignment="1">
      <alignment/>
    </xf>
    <xf numFmtId="168" fontId="0" fillId="32" borderId="28" xfId="0" applyNumberFormat="1" applyFill="1" applyBorder="1" applyAlignment="1">
      <alignment/>
    </xf>
    <xf numFmtId="169" fontId="0" fillId="33" borderId="22" xfId="0" applyNumberFormat="1" applyFill="1" applyBorder="1" applyAlignment="1">
      <alignment/>
    </xf>
    <xf numFmtId="169" fontId="0" fillId="32" borderId="40" xfId="0" applyNumberFormat="1" applyFill="1" applyBorder="1" applyAlignment="1">
      <alignment/>
    </xf>
    <xf numFmtId="169" fontId="0" fillId="32" borderId="28" xfId="0" applyNumberFormat="1" applyFill="1" applyBorder="1" applyAlignment="1">
      <alignment/>
    </xf>
    <xf numFmtId="0" fontId="17" fillId="32" borderId="0" xfId="0" applyFont="1" applyFill="1" applyAlignment="1">
      <alignment/>
    </xf>
    <xf numFmtId="168" fontId="0" fillId="33" borderId="11" xfId="0" applyNumberFormat="1" applyFill="1" applyBorder="1" applyAlignment="1">
      <alignment/>
    </xf>
    <xf numFmtId="168" fontId="0" fillId="32" borderId="40" xfId="0" applyNumberFormat="1" applyFill="1" applyBorder="1" applyAlignment="1">
      <alignment/>
    </xf>
    <xf numFmtId="0" fontId="0" fillId="34" borderId="41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b/>
        <i val="0"/>
        <color indexed="10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co.cpa.state.tx.us/" TargetMode="External" /><Relationship Id="rId2" Type="http://schemas.openxmlformats.org/officeDocument/2006/relationships/hyperlink" Target="http://www.tea.state.tx.us/school.finance/audit/resguide13/new/new.pdf" TargetMode="External" /><Relationship Id="rId3" Type="http://schemas.openxmlformats.org/officeDocument/2006/relationships/hyperlink" Target="mailto:gbarker@esc12.net" TargetMode="External" /><Relationship Id="rId4" Type="http://schemas.openxmlformats.org/officeDocument/2006/relationships/hyperlink" Target="mailto:wbrewton@esc12.net" TargetMode="External" /><Relationship Id="rId5" Type="http://schemas.openxmlformats.org/officeDocument/2006/relationships/hyperlink" Target="mailto:rhendricks@esc12.net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A46" sqref="A46"/>
    </sheetView>
  </sheetViews>
  <sheetFormatPr defaultColWidth="9.140625" defaultRowHeight="12.75"/>
  <cols>
    <col min="1" max="1" width="7.28125" style="0" customWidth="1"/>
    <col min="2" max="2" width="6.28125" style="0" customWidth="1"/>
    <col min="8" max="8" width="7.00390625" style="0" customWidth="1"/>
    <col min="9" max="9" width="5.00390625" style="0" customWidth="1"/>
    <col min="15" max="15" width="28.7109375" style="0" customWidth="1"/>
  </cols>
  <sheetData>
    <row r="1" spans="1:19" ht="15.75">
      <c r="A1" s="65"/>
      <c r="B1" s="65"/>
      <c r="C1" s="65"/>
      <c r="D1" s="65"/>
      <c r="E1" s="65"/>
      <c r="F1" s="66" t="s">
        <v>45</v>
      </c>
      <c r="G1" s="65"/>
      <c r="H1" s="65"/>
      <c r="I1" s="65"/>
      <c r="J1" s="65"/>
      <c r="K1" s="65"/>
      <c r="L1" s="65"/>
      <c r="M1" s="65"/>
      <c r="N1" s="65"/>
      <c r="O1" s="65"/>
      <c r="P1" s="63"/>
      <c r="Q1" s="63"/>
      <c r="R1" s="63"/>
      <c r="S1" s="63"/>
    </row>
    <row r="2" spans="1:19" ht="12" customHeight="1">
      <c r="A2" s="65"/>
      <c r="B2" s="65"/>
      <c r="C2" s="65"/>
      <c r="D2" s="66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3"/>
      <c r="Q2" s="63"/>
      <c r="R2" s="63"/>
      <c r="S2" s="63"/>
    </row>
    <row r="3" spans="1:19" s="62" customFormat="1" ht="14.25">
      <c r="A3" s="67" t="s">
        <v>23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4"/>
      <c r="Q3" s="64"/>
      <c r="R3" s="64"/>
      <c r="S3" s="64"/>
    </row>
    <row r="4" spans="1:19" s="62" customFormat="1" ht="14.25">
      <c r="A4" s="67" t="s">
        <v>24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4"/>
      <c r="Q4" s="64"/>
      <c r="R4" s="64"/>
      <c r="S4" s="64"/>
    </row>
    <row r="5" spans="1:19" s="70" customFormat="1" ht="14.25">
      <c r="A5" s="68" t="s">
        <v>28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9"/>
      <c r="Q5" s="69"/>
      <c r="R5" s="69"/>
      <c r="S5" s="69"/>
    </row>
    <row r="6" spans="1:19" s="70" customFormat="1" ht="14.25">
      <c r="A6" s="68" t="s">
        <v>29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9"/>
      <c r="Q6" s="69"/>
      <c r="R6" s="69"/>
      <c r="S6" s="69"/>
    </row>
    <row r="7" spans="1:19" s="70" customFormat="1" ht="15">
      <c r="A7" s="68" t="s">
        <v>34</v>
      </c>
      <c r="B7" s="68"/>
      <c r="C7" s="122" t="s">
        <v>35</v>
      </c>
      <c r="D7" s="123"/>
      <c r="E7" s="123"/>
      <c r="F7" s="123"/>
      <c r="G7" s="68"/>
      <c r="H7" s="68"/>
      <c r="I7" s="68"/>
      <c r="J7" s="68"/>
      <c r="K7" s="68"/>
      <c r="L7" s="68"/>
      <c r="M7" s="68"/>
      <c r="N7" s="68"/>
      <c r="O7" s="68"/>
      <c r="P7" s="69"/>
      <c r="Q7" s="69"/>
      <c r="R7" s="69"/>
      <c r="S7" s="69"/>
    </row>
    <row r="8" spans="1:19" ht="12.7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3"/>
      <c r="Q8" s="63"/>
      <c r="R8" s="63"/>
      <c r="S8" s="63"/>
    </row>
    <row r="9" spans="1:19" s="70" customFormat="1" ht="14.25">
      <c r="A9" s="68" t="s">
        <v>52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9"/>
      <c r="Q9" s="69"/>
      <c r="R9" s="69"/>
      <c r="S9" s="69"/>
    </row>
    <row r="10" spans="1:19" s="70" customFormat="1" ht="14.25">
      <c r="A10" s="68" t="s">
        <v>26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9"/>
      <c r="Q10" s="69"/>
      <c r="R10" s="69"/>
      <c r="S10" s="69"/>
    </row>
    <row r="11" spans="1:19" s="70" customFormat="1" ht="14.25">
      <c r="A11" s="68" t="s">
        <v>30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9"/>
      <c r="Q11" s="69"/>
      <c r="R11" s="69"/>
      <c r="S11" s="69"/>
    </row>
    <row r="12" spans="1:19" s="70" customFormat="1" ht="15">
      <c r="A12" s="68" t="s">
        <v>25</v>
      </c>
      <c r="B12" s="68"/>
      <c r="C12" s="68"/>
      <c r="D12" s="68"/>
      <c r="E12" s="68"/>
      <c r="F12" s="68"/>
      <c r="G12" s="73"/>
      <c r="H12" s="73"/>
      <c r="I12" s="73"/>
      <c r="J12" s="73"/>
      <c r="K12" s="73"/>
      <c r="L12" s="73"/>
      <c r="M12" s="73"/>
      <c r="N12" s="73"/>
      <c r="O12" s="68"/>
      <c r="P12" s="69"/>
      <c r="Q12" s="69"/>
      <c r="R12" s="69"/>
      <c r="S12" s="69"/>
    </row>
    <row r="13" spans="1:19" s="70" customFormat="1" ht="14.25">
      <c r="A13" s="71" t="s">
        <v>31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9"/>
      <c r="Q13" s="69"/>
      <c r="R13" s="69"/>
      <c r="S13" s="69"/>
    </row>
    <row r="14" spans="1:19" s="70" customFormat="1" ht="14.25">
      <c r="A14" s="72" t="s">
        <v>32</v>
      </c>
      <c r="B14" s="72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9"/>
      <c r="Q14" s="69"/>
      <c r="R14" s="69"/>
      <c r="S14" s="69"/>
    </row>
    <row r="15" spans="1:19" s="70" customFormat="1" ht="15">
      <c r="A15" s="68" t="s">
        <v>36</v>
      </c>
      <c r="B15" s="68"/>
      <c r="C15" s="68"/>
      <c r="D15" s="68"/>
      <c r="E15" s="68"/>
      <c r="F15" s="68"/>
      <c r="G15" s="68"/>
      <c r="H15" s="68"/>
      <c r="I15" s="68"/>
      <c r="J15" s="122" t="s">
        <v>37</v>
      </c>
      <c r="K15" s="123"/>
      <c r="L15" s="123"/>
      <c r="M15" s="123"/>
      <c r="N15" s="123"/>
      <c r="O15" s="123"/>
      <c r="P15" s="69"/>
      <c r="Q15" s="69"/>
      <c r="R15" s="69"/>
      <c r="S15" s="69"/>
    </row>
    <row r="16" spans="1:19" ht="12.7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3"/>
      <c r="Q16" s="63"/>
      <c r="R16" s="63"/>
      <c r="S16" s="63"/>
    </row>
    <row r="17" spans="1:19" ht="14.25">
      <c r="A17" s="68" t="s">
        <v>43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3"/>
      <c r="Q17" s="63"/>
      <c r="R17" s="63"/>
      <c r="S17" s="63"/>
    </row>
    <row r="18" spans="1:19" ht="14.25">
      <c r="A18" s="68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3"/>
      <c r="Q18" s="63"/>
      <c r="R18" s="63"/>
      <c r="S18" s="63"/>
    </row>
    <row r="19" spans="1:19" ht="14.25">
      <c r="A19" s="68" t="s">
        <v>51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3"/>
      <c r="Q19" s="63"/>
      <c r="R19" s="63"/>
      <c r="S19" s="63"/>
    </row>
    <row r="20" spans="1:19" s="70" customFormat="1" ht="14.2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9"/>
      <c r="Q20" s="69"/>
      <c r="R20" s="69"/>
      <c r="S20" s="69"/>
    </row>
    <row r="21" spans="1:19" s="70" customFormat="1" ht="12" customHeight="1">
      <c r="A21" s="68" t="s">
        <v>27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9"/>
      <c r="Q21" s="69"/>
      <c r="R21" s="69"/>
      <c r="S21" s="69"/>
    </row>
    <row r="22" spans="1:19" s="70" customFormat="1" ht="14.25">
      <c r="A22" s="68" t="s">
        <v>58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9"/>
      <c r="Q22" s="69"/>
      <c r="R22" s="69"/>
      <c r="S22" s="69"/>
    </row>
    <row r="23" spans="1:19" s="70" customFormat="1" ht="15" customHeight="1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9"/>
      <c r="Q23" s="69"/>
      <c r="R23" s="69"/>
      <c r="S23" s="69"/>
    </row>
    <row r="24" spans="1:19" s="70" customFormat="1" ht="14.25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9"/>
      <c r="Q24" s="69"/>
      <c r="R24" s="69"/>
      <c r="S24" s="69"/>
    </row>
    <row r="25" spans="1:19" s="70" customFormat="1" ht="15">
      <c r="A25" s="134" t="s">
        <v>44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9"/>
      <c r="Q25" s="69"/>
      <c r="R25" s="69"/>
      <c r="S25" s="69"/>
    </row>
    <row r="26" spans="1:19" s="70" customFormat="1" ht="15">
      <c r="A26" s="134" t="s">
        <v>59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9"/>
      <c r="Q26" s="69"/>
      <c r="R26" s="69"/>
      <c r="S26" s="69"/>
    </row>
    <row r="27" spans="1:19" s="70" customFormat="1" ht="14.25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9"/>
      <c r="Q27" s="69"/>
      <c r="R27" s="69"/>
      <c r="S27" s="69"/>
    </row>
    <row r="28" spans="1:19" s="1" customFormat="1" ht="12.75">
      <c r="A28" s="125" t="s">
        <v>54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4"/>
      <c r="M28" s="124"/>
      <c r="N28" s="124"/>
      <c r="O28" s="124"/>
      <c r="P28" s="127"/>
      <c r="Q28" s="127"/>
      <c r="R28" s="127"/>
      <c r="S28" s="127"/>
    </row>
    <row r="29" spans="1:15" ht="12.75">
      <c r="A29" s="125" t="s">
        <v>47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65"/>
      <c r="M29" s="65"/>
      <c r="N29" s="65"/>
      <c r="O29" s="65"/>
    </row>
    <row r="30" spans="1:15" ht="12.75">
      <c r="A30" s="125" t="s">
        <v>41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65"/>
      <c r="M30" s="65"/>
      <c r="N30" s="65"/>
      <c r="O30" s="65"/>
    </row>
    <row r="31" spans="1:15" ht="12.75">
      <c r="A31" s="126" t="s">
        <v>39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1:15" ht="12" customHeight="1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125" t="s">
        <v>48</v>
      </c>
      <c r="B33" s="125"/>
      <c r="C33" s="125"/>
      <c r="D33" s="125"/>
      <c r="E33" s="125"/>
      <c r="F33" s="65"/>
      <c r="G33" s="65"/>
      <c r="H33" s="65"/>
      <c r="I33" s="65"/>
      <c r="J33" s="65"/>
      <c r="K33" s="65"/>
      <c r="L33" s="65"/>
      <c r="M33" s="65"/>
      <c r="N33" s="65"/>
      <c r="O33" s="65"/>
    </row>
    <row r="34" spans="1:15" ht="12.75">
      <c r="A34" s="125" t="s">
        <v>42</v>
      </c>
      <c r="B34" s="125"/>
      <c r="C34" s="125"/>
      <c r="D34" s="125"/>
      <c r="E34" s="125"/>
      <c r="F34" s="65"/>
      <c r="G34" s="65"/>
      <c r="H34" s="65"/>
      <c r="I34" s="65"/>
      <c r="J34" s="65"/>
      <c r="K34" s="65"/>
      <c r="L34" s="65"/>
      <c r="M34" s="65"/>
      <c r="N34" s="65"/>
      <c r="O34" s="65"/>
    </row>
    <row r="35" spans="1:15" ht="12.75">
      <c r="A35" s="126" t="s">
        <v>40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9" ht="12.7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3"/>
      <c r="Q36" s="63"/>
      <c r="R36" s="63"/>
      <c r="S36" s="63"/>
    </row>
    <row r="37" spans="1:19" ht="12.75">
      <c r="A37" s="125" t="s">
        <v>49</v>
      </c>
      <c r="B37" s="125"/>
      <c r="C37" s="125"/>
      <c r="D37" s="125"/>
      <c r="E37" s="12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3"/>
      <c r="Q37" s="63"/>
      <c r="R37" s="63"/>
      <c r="S37" s="63"/>
    </row>
    <row r="38" spans="1:19" ht="12.75">
      <c r="A38" s="125" t="s">
        <v>42</v>
      </c>
      <c r="B38" s="125"/>
      <c r="C38" s="125"/>
      <c r="D38" s="125"/>
      <c r="E38" s="12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3"/>
      <c r="Q38" s="63"/>
      <c r="R38" s="63"/>
      <c r="S38" s="63"/>
    </row>
    <row r="39" spans="1:15" ht="12.75">
      <c r="A39" s="126" t="s">
        <v>50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</row>
    <row r="40" spans="1:15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</row>
  </sheetData>
  <sheetProtection sheet="1" objects="1" scenarios="1"/>
  <hyperlinks>
    <hyperlink ref="C7" r:id="rId1" display="http://www.seco.cpa.state.tx.us/"/>
    <hyperlink ref="J15" r:id="rId2" display="http://www.tea.state.tx.us/school.finance/audit/resguide13/new/new.pdf"/>
    <hyperlink ref="A31" r:id="rId3" display="gbarker@esc12.net"/>
    <hyperlink ref="A35" r:id="rId4" display="wbrewton@esc12.net"/>
    <hyperlink ref="A39" r:id="rId5" display="rhendricks@esc12.net"/>
  </hyperlinks>
  <printOptions/>
  <pageMargins left="0.75" right="0.75" top="1" bottom="1" header="0.5" footer="0.5"/>
  <pageSetup horizontalDpi="300" verticalDpi="300" orientation="portrait" r:id="rId6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A1">
      <selection activeCell="N6" sqref="N6"/>
    </sheetView>
  </sheetViews>
  <sheetFormatPr defaultColWidth="9.140625" defaultRowHeight="12.75"/>
  <cols>
    <col min="1" max="1" width="11.140625" style="1" customWidth="1"/>
    <col min="2" max="2" width="1.8515625" style="2" customWidth="1"/>
    <col min="3" max="3" width="15.00390625" style="0" customWidth="1"/>
    <col min="4" max="4" width="12.140625" style="0" customWidth="1"/>
    <col min="5" max="5" width="10.7109375" style="0" customWidth="1"/>
    <col min="6" max="6" width="11.421875" style="0" customWidth="1"/>
    <col min="7" max="7" width="11.57421875" style="0" customWidth="1"/>
    <col min="8" max="8" width="10.421875" style="0" customWidth="1"/>
    <col min="9" max="9" width="10.7109375" style="0" customWidth="1"/>
    <col min="10" max="11" width="9.140625" style="0" bestFit="1" customWidth="1"/>
    <col min="12" max="12" width="11.421875" style="0" customWidth="1"/>
    <col min="13" max="14" width="9.140625" style="0" bestFit="1" customWidth="1"/>
    <col min="15" max="15" width="9.57421875" style="0" bestFit="1" customWidth="1"/>
    <col min="16" max="16" width="12.421875" style="0" customWidth="1"/>
    <col min="17" max="17" width="13.7109375" style="85" hidden="1" customWidth="1"/>
    <col min="18" max="18" width="14.8515625" style="3" customWidth="1"/>
    <col min="19" max="19" width="12.140625" style="1" customWidth="1"/>
  </cols>
  <sheetData>
    <row r="1" spans="1:19" s="6" customFormat="1" ht="18">
      <c r="A1" s="10"/>
      <c r="B1" s="7"/>
      <c r="E1" s="15"/>
      <c r="F1" s="15"/>
      <c r="G1" s="16"/>
      <c r="H1" s="76" t="s">
        <v>60</v>
      </c>
      <c r="I1" s="17"/>
      <c r="J1" s="17"/>
      <c r="K1" s="17"/>
      <c r="L1" s="8"/>
      <c r="M1" s="8"/>
      <c r="N1" s="8"/>
      <c r="Q1" s="77"/>
      <c r="R1" s="56"/>
      <c r="S1" s="10"/>
    </row>
    <row r="2" spans="1:19" s="6" customFormat="1" ht="18.75" thickBot="1">
      <c r="A2" s="10"/>
      <c r="B2" s="7"/>
      <c r="E2" s="18" t="s">
        <v>62</v>
      </c>
      <c r="F2" s="18"/>
      <c r="G2" s="18"/>
      <c r="H2" s="19"/>
      <c r="I2" s="20"/>
      <c r="J2" s="17"/>
      <c r="K2" s="17"/>
      <c r="L2" s="8"/>
      <c r="M2" s="8"/>
      <c r="N2" s="9"/>
      <c r="Q2" s="87"/>
      <c r="R2" s="56"/>
      <c r="S2" s="106"/>
    </row>
    <row r="3" spans="1:20" s="11" customFormat="1" ht="32.25" thickBot="1">
      <c r="A3" s="24"/>
      <c r="B3" s="25"/>
      <c r="C3" s="26" t="s">
        <v>63</v>
      </c>
      <c r="D3" s="27"/>
      <c r="E3" s="27"/>
      <c r="F3" s="27"/>
      <c r="G3" s="27" t="s">
        <v>64</v>
      </c>
      <c r="H3" s="27"/>
      <c r="I3" s="28"/>
      <c r="J3" s="27"/>
      <c r="K3" s="27"/>
      <c r="L3" s="27"/>
      <c r="M3" s="27"/>
      <c r="N3" s="27"/>
      <c r="O3" s="29"/>
      <c r="P3" s="28"/>
      <c r="Q3" s="78"/>
      <c r="R3" s="88"/>
      <c r="S3" s="96"/>
      <c r="T3" s="109"/>
    </row>
    <row r="4" spans="1:20" s="4" customFormat="1" ht="30.75" customHeight="1">
      <c r="A4" s="30" t="s">
        <v>19</v>
      </c>
      <c r="B4" s="31"/>
      <c r="C4" s="26" t="s">
        <v>46</v>
      </c>
      <c r="D4" s="12" t="s">
        <v>0</v>
      </c>
      <c r="E4" s="12" t="s">
        <v>1</v>
      </c>
      <c r="F4" s="12" t="s">
        <v>2</v>
      </c>
      <c r="G4" s="12" t="s">
        <v>3</v>
      </c>
      <c r="H4" s="12" t="s">
        <v>4</v>
      </c>
      <c r="I4" s="12" t="s">
        <v>5</v>
      </c>
      <c r="J4" s="12" t="s">
        <v>10</v>
      </c>
      <c r="K4" s="12" t="s">
        <v>12</v>
      </c>
      <c r="L4" s="12" t="s">
        <v>13</v>
      </c>
      <c r="M4" s="12" t="s">
        <v>14</v>
      </c>
      <c r="N4" s="12" t="s">
        <v>15</v>
      </c>
      <c r="O4" s="12" t="s">
        <v>16</v>
      </c>
      <c r="P4" s="51" t="s">
        <v>17</v>
      </c>
      <c r="Q4" s="79"/>
      <c r="R4" s="51" t="s">
        <v>61</v>
      </c>
      <c r="S4" s="97" t="s">
        <v>19</v>
      </c>
      <c r="T4" s="110"/>
    </row>
    <row r="5" spans="1:20" s="5" customFormat="1" ht="13.5" thickBot="1">
      <c r="A5" s="32" t="s">
        <v>11</v>
      </c>
      <c r="B5" s="23"/>
      <c r="C5" s="58">
        <v>13385080</v>
      </c>
      <c r="D5" s="59">
        <v>1456817</v>
      </c>
      <c r="E5" s="59">
        <v>1584540</v>
      </c>
      <c r="F5" s="59">
        <v>1256152</v>
      </c>
      <c r="G5" s="59">
        <v>953305</v>
      </c>
      <c r="H5" s="59">
        <v>907918</v>
      </c>
      <c r="I5" s="59">
        <v>135700</v>
      </c>
      <c r="J5" s="59">
        <v>140340</v>
      </c>
      <c r="K5" s="59">
        <v>854574</v>
      </c>
      <c r="L5" s="59">
        <v>139200</v>
      </c>
      <c r="M5" s="59">
        <v>3254615.6</v>
      </c>
      <c r="N5" s="59">
        <v>1039126</v>
      </c>
      <c r="O5" s="59"/>
      <c r="P5" s="52">
        <f>SUM(D5:O5)</f>
        <v>11722287.6</v>
      </c>
      <c r="Q5" s="80">
        <f>P5-C5</f>
        <v>-1662792.4000000004</v>
      </c>
      <c r="R5" s="89">
        <f>IF(O5&gt;0,(Q5/C5),"")</f>
      </c>
      <c r="S5" s="98" t="s">
        <v>11</v>
      </c>
      <c r="T5" s="111"/>
    </row>
    <row r="6" spans="1:20" s="5" customFormat="1" ht="14.25" thickBot="1" thickTop="1">
      <c r="A6" s="33"/>
      <c r="B6" s="21" t="s">
        <v>8</v>
      </c>
      <c r="C6" s="60">
        <v>1232485</v>
      </c>
      <c r="D6" s="61">
        <v>126610.47</v>
      </c>
      <c r="E6" s="61">
        <v>135545.83</v>
      </c>
      <c r="F6" s="61">
        <v>114602.01</v>
      </c>
      <c r="G6" s="61">
        <v>91040.41</v>
      </c>
      <c r="H6" s="61">
        <v>81688.94</v>
      </c>
      <c r="I6" s="61">
        <v>10783</v>
      </c>
      <c r="J6" s="61">
        <v>10072</v>
      </c>
      <c r="K6" s="61">
        <v>75317.6</v>
      </c>
      <c r="L6" s="61">
        <v>13220</v>
      </c>
      <c r="M6" s="61">
        <v>290192.29</v>
      </c>
      <c r="N6" s="61">
        <v>86524.63</v>
      </c>
      <c r="O6" s="61"/>
      <c r="P6" s="53">
        <f>SUM(D6:O6)</f>
        <v>1035597.1799999998</v>
      </c>
      <c r="Q6" s="80">
        <f>P6-C6</f>
        <v>-196887.82000000018</v>
      </c>
      <c r="R6" s="89">
        <f>IF(O6&gt;0,(Q6/C6),"")</f>
      </c>
      <c r="S6" s="99" t="s">
        <v>6</v>
      </c>
      <c r="T6" s="111"/>
    </row>
    <row r="7" spans="1:20" ht="13.5" thickTop="1">
      <c r="A7" s="34" t="s">
        <v>18</v>
      </c>
      <c r="B7" s="23" t="s">
        <v>8</v>
      </c>
      <c r="C7" s="128">
        <f>IF(C5&gt;0,(C6/C5),"")</f>
        <v>0.0920790163375938</v>
      </c>
      <c r="D7" s="129">
        <f aca="true" t="shared" si="0" ref="D7:O7">IF(D5&gt;0,D6/D5,"")</f>
        <v>0.08690897346749797</v>
      </c>
      <c r="E7" s="129">
        <f t="shared" si="0"/>
        <v>0.08554270008961591</v>
      </c>
      <c r="F7" s="129">
        <f t="shared" si="0"/>
        <v>0.09123259764741846</v>
      </c>
      <c r="G7" s="129">
        <f t="shared" si="0"/>
        <v>0.09549977184636607</v>
      </c>
      <c r="H7" s="129">
        <f t="shared" si="0"/>
        <v>0.08997391834945447</v>
      </c>
      <c r="I7" s="129">
        <f t="shared" si="0"/>
        <v>0.0794620486366986</v>
      </c>
      <c r="J7" s="129">
        <f t="shared" si="0"/>
        <v>0.07176856206355993</v>
      </c>
      <c r="K7" s="129">
        <f t="shared" si="0"/>
        <v>0.08813467294815898</v>
      </c>
      <c r="L7" s="129">
        <f t="shared" si="0"/>
        <v>0.0949712643678161</v>
      </c>
      <c r="M7" s="129">
        <f t="shared" si="0"/>
        <v>0.0891633070277178</v>
      </c>
      <c r="N7" s="129">
        <f t="shared" si="0"/>
        <v>0.08326673569903939</v>
      </c>
      <c r="O7" s="129">
        <f t="shared" si="0"/>
      </c>
      <c r="P7" s="130">
        <f>AVERAGE(D7:O7)</f>
        <v>0.08690223201303125</v>
      </c>
      <c r="Q7" s="81"/>
      <c r="R7" s="90"/>
      <c r="S7" s="100" t="s">
        <v>18</v>
      </c>
      <c r="T7" s="112"/>
    </row>
    <row r="8" spans="1:20" ht="12.75">
      <c r="A8" s="42"/>
      <c r="B8" s="43"/>
      <c r="C8" s="44"/>
      <c r="D8" s="44"/>
      <c r="E8" s="44"/>
      <c r="F8" s="44"/>
      <c r="G8" s="44"/>
      <c r="H8" s="44"/>
      <c r="I8" s="44"/>
      <c r="J8" s="44"/>
      <c r="K8" s="45"/>
      <c r="L8" s="44"/>
      <c r="M8" s="45"/>
      <c r="N8" s="45"/>
      <c r="O8" s="45"/>
      <c r="P8" s="54"/>
      <c r="Q8" s="82"/>
      <c r="R8" s="91"/>
      <c r="S8" s="101"/>
      <c r="T8" s="112"/>
    </row>
    <row r="9" spans="1:20" ht="12.75">
      <c r="A9" s="36" t="s">
        <v>20</v>
      </c>
      <c r="B9" s="35"/>
      <c r="C9" s="75"/>
      <c r="D9" s="13"/>
      <c r="E9" s="13"/>
      <c r="F9" s="13"/>
      <c r="G9" s="13"/>
      <c r="H9" s="13"/>
      <c r="I9" s="13"/>
      <c r="J9" s="13"/>
      <c r="K9" s="14"/>
      <c r="L9" s="13"/>
      <c r="M9" s="14"/>
      <c r="N9" s="14"/>
      <c r="O9" s="14"/>
      <c r="P9" s="52"/>
      <c r="Q9" s="83"/>
      <c r="R9" s="92"/>
      <c r="S9" s="102" t="s">
        <v>20</v>
      </c>
      <c r="T9" s="112"/>
    </row>
    <row r="10" spans="1:20" ht="13.5" thickBot="1">
      <c r="A10" s="34" t="s">
        <v>7</v>
      </c>
      <c r="B10" s="35"/>
      <c r="C10" s="58">
        <v>1399450</v>
      </c>
      <c r="D10" s="59">
        <v>14270</v>
      </c>
      <c r="E10" s="59">
        <v>35750</v>
      </c>
      <c r="F10" s="59">
        <v>46230</v>
      </c>
      <c r="G10" s="59">
        <v>141880</v>
      </c>
      <c r="H10" s="59">
        <v>269540</v>
      </c>
      <c r="I10" s="59">
        <v>446270</v>
      </c>
      <c r="J10" s="59">
        <v>212220</v>
      </c>
      <c r="K10" s="59">
        <v>209240</v>
      </c>
      <c r="L10" s="59">
        <v>115360</v>
      </c>
      <c r="M10" s="59">
        <v>34170</v>
      </c>
      <c r="N10" s="59">
        <v>33290</v>
      </c>
      <c r="O10" s="59"/>
      <c r="P10" s="52">
        <f>SUM(D10:O10)</f>
        <v>1558220</v>
      </c>
      <c r="Q10" s="80">
        <f>P10-C10</f>
        <v>158770</v>
      </c>
      <c r="R10" s="89">
        <f>IF(O10&gt;0,(Q10/C10),"")</f>
      </c>
      <c r="S10" s="100" t="s">
        <v>7</v>
      </c>
      <c r="T10" s="112"/>
    </row>
    <row r="11" spans="1:20" ht="14.25" thickBot="1" thickTop="1">
      <c r="A11" s="37" t="s">
        <v>6</v>
      </c>
      <c r="B11" s="22" t="s">
        <v>8</v>
      </c>
      <c r="C11" s="60">
        <v>101994</v>
      </c>
      <c r="D11" s="61">
        <v>1087.61</v>
      </c>
      <c r="E11" s="61">
        <v>2964.86</v>
      </c>
      <c r="F11" s="61">
        <v>3137.71</v>
      </c>
      <c r="G11" s="61">
        <v>8586.6</v>
      </c>
      <c r="H11" s="61">
        <v>15288.04</v>
      </c>
      <c r="I11" s="61">
        <v>25140.86</v>
      </c>
      <c r="J11" s="61">
        <v>11843.44</v>
      </c>
      <c r="K11" s="61">
        <v>10727.64</v>
      </c>
      <c r="L11" s="61">
        <v>3864.09</v>
      </c>
      <c r="M11" s="61">
        <v>2127.62</v>
      </c>
      <c r="N11" s="61">
        <v>1921.8</v>
      </c>
      <c r="O11" s="61"/>
      <c r="P11" s="53">
        <f>SUM(D11:O11)</f>
        <v>86690.26999999999</v>
      </c>
      <c r="Q11" s="80">
        <f>P11-C11</f>
        <v>-15303.73000000001</v>
      </c>
      <c r="R11" s="89">
        <f>IF(O11&gt;0,(Q11/C11),"")</f>
      </c>
      <c r="S11" s="103" t="s">
        <v>6</v>
      </c>
      <c r="T11" s="112"/>
    </row>
    <row r="12" spans="1:20" ht="13.5" thickTop="1">
      <c r="A12" s="34" t="s">
        <v>18</v>
      </c>
      <c r="B12" s="23" t="s">
        <v>8</v>
      </c>
      <c r="C12" s="128">
        <f>IF(C10&gt;0,(C11/C10),"")</f>
        <v>0.07288148915645432</v>
      </c>
      <c r="D12" s="129">
        <f aca="true" t="shared" si="1" ref="D12:O12">IF(D10&gt;0,D11/D10,"")</f>
        <v>0.0762165381920112</v>
      </c>
      <c r="E12" s="129">
        <f t="shared" si="1"/>
        <v>0.08293314685314686</v>
      </c>
      <c r="F12" s="129">
        <f t="shared" si="1"/>
        <v>0.067871728314947</v>
      </c>
      <c r="G12" s="129">
        <f t="shared" si="1"/>
        <v>0.060520157879898506</v>
      </c>
      <c r="H12" s="129">
        <f t="shared" si="1"/>
        <v>0.05671900274541812</v>
      </c>
      <c r="I12" s="129">
        <f t="shared" si="1"/>
        <v>0.0563355367826652</v>
      </c>
      <c r="J12" s="129">
        <f t="shared" si="1"/>
        <v>0.0558073697106776</v>
      </c>
      <c r="K12" s="129">
        <f t="shared" si="1"/>
        <v>0.05126954693175301</v>
      </c>
      <c r="L12" s="129">
        <f t="shared" si="1"/>
        <v>0.03349592579750347</v>
      </c>
      <c r="M12" s="129">
        <f t="shared" si="1"/>
        <v>0.06226573017266608</v>
      </c>
      <c r="N12" s="129">
        <f t="shared" si="1"/>
        <v>0.057729047762090716</v>
      </c>
      <c r="O12" s="129">
        <f t="shared" si="1"/>
      </c>
      <c r="P12" s="130">
        <f>AVERAGE(D12:O12)</f>
        <v>0.06010579374025253</v>
      </c>
      <c r="Q12" s="81"/>
      <c r="R12" s="90"/>
      <c r="S12" s="100" t="s">
        <v>18</v>
      </c>
      <c r="T12" s="112"/>
    </row>
    <row r="13" spans="1:20" ht="12.75">
      <c r="A13" s="46"/>
      <c r="B13" s="43"/>
      <c r="C13" s="47"/>
      <c r="D13" s="47"/>
      <c r="E13" s="47"/>
      <c r="F13" s="47"/>
      <c r="G13" s="47"/>
      <c r="H13" s="47"/>
      <c r="I13" s="47"/>
      <c r="J13" s="47"/>
      <c r="K13" s="48"/>
      <c r="L13" s="47"/>
      <c r="M13" s="48"/>
      <c r="N13" s="48"/>
      <c r="O13" s="48"/>
      <c r="P13" s="54"/>
      <c r="Q13" s="82"/>
      <c r="R13" s="91"/>
      <c r="S13" s="104"/>
      <c r="T13" s="112"/>
    </row>
    <row r="14" spans="1:20" ht="12.75">
      <c r="A14" s="36" t="s">
        <v>21</v>
      </c>
      <c r="B14" s="35"/>
      <c r="C14" s="75"/>
      <c r="D14" s="13"/>
      <c r="E14" s="13"/>
      <c r="F14" s="13"/>
      <c r="G14" s="13"/>
      <c r="H14" s="13"/>
      <c r="I14" s="13"/>
      <c r="J14" s="13"/>
      <c r="K14" s="14"/>
      <c r="L14" s="13"/>
      <c r="M14" s="14"/>
      <c r="N14" s="14"/>
      <c r="O14" s="14"/>
      <c r="P14" s="52"/>
      <c r="Q14" s="83"/>
      <c r="R14" s="92"/>
      <c r="S14" s="102" t="s">
        <v>21</v>
      </c>
      <c r="T14" s="112"/>
    </row>
    <row r="15" spans="1:20" ht="13.5" thickBot="1">
      <c r="A15" s="34" t="s">
        <v>9</v>
      </c>
      <c r="B15" s="35"/>
      <c r="C15" s="58">
        <v>47594900</v>
      </c>
      <c r="D15" s="59">
        <v>4232000</v>
      </c>
      <c r="E15" s="59">
        <v>4274000</v>
      </c>
      <c r="F15" s="59">
        <v>1005000</v>
      </c>
      <c r="G15" s="59">
        <v>2174000</v>
      </c>
      <c r="H15" s="59">
        <v>1581000</v>
      </c>
      <c r="I15" s="59">
        <v>2124000</v>
      </c>
      <c r="J15" s="59">
        <v>1832000</v>
      </c>
      <c r="K15" s="59">
        <v>599000</v>
      </c>
      <c r="L15" s="59">
        <v>1867000</v>
      </c>
      <c r="M15" s="59">
        <v>1400000</v>
      </c>
      <c r="N15" s="59">
        <v>935000</v>
      </c>
      <c r="O15" s="59"/>
      <c r="P15" s="52">
        <f>SUM(D15:O15)</f>
        <v>22023000</v>
      </c>
      <c r="Q15" s="80">
        <f>P15-C15</f>
        <v>-25571900</v>
      </c>
      <c r="R15" s="89">
        <f>IF(O15&gt;0,(Q15/C15),"")</f>
      </c>
      <c r="S15" s="100" t="s">
        <v>9</v>
      </c>
      <c r="T15" s="112"/>
    </row>
    <row r="16" spans="1:20" ht="14.25" thickBot="1" thickTop="1">
      <c r="A16" s="37" t="s">
        <v>6</v>
      </c>
      <c r="B16" s="22" t="s">
        <v>8</v>
      </c>
      <c r="C16" s="60">
        <v>331541</v>
      </c>
      <c r="D16" s="61">
        <v>25228.51</v>
      </c>
      <c r="E16" s="61">
        <v>33898</v>
      </c>
      <c r="F16" s="61">
        <v>9717.73</v>
      </c>
      <c r="G16" s="61">
        <v>19175.42</v>
      </c>
      <c r="H16" s="61">
        <v>17012.76</v>
      </c>
      <c r="I16" s="61">
        <v>22769.31</v>
      </c>
      <c r="J16" s="61">
        <v>19219.96</v>
      </c>
      <c r="K16" s="61">
        <v>7899.91</v>
      </c>
      <c r="L16" s="61">
        <v>18371.76</v>
      </c>
      <c r="M16" s="61">
        <v>15156.41</v>
      </c>
      <c r="N16" s="61">
        <v>13945.46</v>
      </c>
      <c r="O16" s="61"/>
      <c r="P16" s="53">
        <f>SUM(D16:O16)</f>
        <v>202395.22999999998</v>
      </c>
      <c r="Q16" s="80">
        <f>P16-C16</f>
        <v>-129145.77000000002</v>
      </c>
      <c r="R16" s="89">
        <f>IF(O16&gt;0,(Q16/C16),"")</f>
      </c>
      <c r="S16" s="103" t="s">
        <v>6</v>
      </c>
      <c r="T16" s="112"/>
    </row>
    <row r="17" spans="1:20" ht="14.25" thickBot="1" thickTop="1">
      <c r="A17" s="34" t="s">
        <v>18</v>
      </c>
      <c r="B17" s="121" t="s">
        <v>8</v>
      </c>
      <c r="C17" s="131">
        <f>IF(C15&gt;0,(C16/C15),"")</f>
        <v>0.006965893404545445</v>
      </c>
      <c r="D17" s="132">
        <f aca="true" t="shared" si="2" ref="D17:O17">IF(D15&gt;0,D16/D15,"")</f>
        <v>0.005961368147448015</v>
      </c>
      <c r="E17" s="132">
        <f t="shared" si="2"/>
        <v>0.007931211979410388</v>
      </c>
      <c r="F17" s="132">
        <f t="shared" si="2"/>
        <v>0.009669383084577115</v>
      </c>
      <c r="G17" s="132">
        <f t="shared" si="2"/>
        <v>0.008820340386384544</v>
      </c>
      <c r="H17" s="132">
        <f t="shared" si="2"/>
        <v>0.01076075901328273</v>
      </c>
      <c r="I17" s="132">
        <f t="shared" si="2"/>
        <v>0.010720014124293785</v>
      </c>
      <c r="J17" s="132">
        <f t="shared" si="2"/>
        <v>0.010491244541484715</v>
      </c>
      <c r="K17" s="132">
        <f t="shared" si="2"/>
        <v>0.013188497495826377</v>
      </c>
      <c r="L17" s="132">
        <f t="shared" si="2"/>
        <v>0.009840257096946973</v>
      </c>
      <c r="M17" s="132">
        <f t="shared" si="2"/>
        <v>0.010826007142857143</v>
      </c>
      <c r="N17" s="132">
        <f t="shared" si="2"/>
        <v>0.014914930481283421</v>
      </c>
      <c r="O17" s="132">
        <f t="shared" si="2"/>
      </c>
      <c r="P17" s="133">
        <f>AVERAGE(D17:O17)</f>
        <v>0.010284001226708655</v>
      </c>
      <c r="Q17" s="81"/>
      <c r="R17" s="93"/>
      <c r="S17" s="108" t="s">
        <v>18</v>
      </c>
      <c r="T17" s="112"/>
    </row>
    <row r="18" spans="1:20" ht="12.75">
      <c r="A18" s="115"/>
      <c r="B18" s="13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54"/>
      <c r="Q18" s="82"/>
      <c r="R18" s="94"/>
      <c r="S18" s="107"/>
      <c r="T18" s="112"/>
    </row>
    <row r="19" spans="1:20" s="38" customFormat="1" ht="26.25" thickBot="1">
      <c r="A19" s="95" t="s">
        <v>22</v>
      </c>
      <c r="B19" s="117" t="s">
        <v>8</v>
      </c>
      <c r="C19" s="49">
        <f>C6+C11+C16</f>
        <v>1666020</v>
      </c>
      <c r="D19" s="50">
        <f aca="true" t="shared" si="3" ref="D19:O19">D6+D11+D16</f>
        <v>152926.59</v>
      </c>
      <c r="E19" s="50">
        <f t="shared" si="3"/>
        <v>172408.68999999997</v>
      </c>
      <c r="F19" s="50">
        <f t="shared" si="3"/>
        <v>127457.45</v>
      </c>
      <c r="G19" s="50">
        <f t="shared" si="3"/>
        <v>118802.43000000001</v>
      </c>
      <c r="H19" s="50">
        <f t="shared" si="3"/>
        <v>113989.74</v>
      </c>
      <c r="I19" s="50">
        <f t="shared" si="3"/>
        <v>58693.17</v>
      </c>
      <c r="J19" s="50">
        <f t="shared" si="3"/>
        <v>41135.4</v>
      </c>
      <c r="K19" s="50">
        <f t="shared" si="3"/>
        <v>93945.15000000001</v>
      </c>
      <c r="L19" s="50">
        <f t="shared" si="3"/>
        <v>35455.85</v>
      </c>
      <c r="M19" s="50">
        <f t="shared" si="3"/>
        <v>307476.31999999995</v>
      </c>
      <c r="N19" s="50">
        <f t="shared" si="3"/>
        <v>102391.89000000001</v>
      </c>
      <c r="O19" s="50">
        <f t="shared" si="3"/>
        <v>0</v>
      </c>
      <c r="P19" s="55">
        <f>SUM(D19:O19)</f>
        <v>1324682.6800000002</v>
      </c>
      <c r="Q19" s="86"/>
      <c r="R19" s="95"/>
      <c r="S19" s="105" t="s">
        <v>22</v>
      </c>
      <c r="T19" s="113"/>
    </row>
    <row r="20" spans="1:19" s="41" customFormat="1" ht="12.75">
      <c r="A20" s="39"/>
      <c r="B20" s="40"/>
      <c r="Q20" s="84"/>
      <c r="R20" s="57"/>
      <c r="S20" s="39"/>
    </row>
    <row r="22" ht="12.75">
      <c r="R22" s="74"/>
    </row>
  </sheetData>
  <sheetProtection/>
  <conditionalFormatting sqref="R18:R19">
    <cfRule type="cellIs" priority="1" dxfId="1" operator="lessThan" stopIfTrue="1">
      <formula>100</formula>
    </cfRule>
  </conditionalFormatting>
  <conditionalFormatting sqref="R17">
    <cfRule type="cellIs" priority="2" dxfId="1" operator="greaterThan" stopIfTrue="1">
      <formula>1</formula>
    </cfRule>
  </conditionalFormatting>
  <conditionalFormatting sqref="R7:R9 R12:R14">
    <cfRule type="cellIs" priority="3" dxfId="2" operator="greaterThanOrEqual" stopIfTrue="1">
      <formula>0</formula>
    </cfRule>
  </conditionalFormatting>
  <conditionalFormatting sqref="R5:R6 R10:R11 R15">
    <cfRule type="cellIs" priority="4" dxfId="1" operator="lessThan" stopIfTrue="1">
      <formula>0</formula>
    </cfRule>
  </conditionalFormatting>
  <conditionalFormatting sqref="R16">
    <cfRule type="cellIs" priority="5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1.140625" style="1" customWidth="1"/>
    <col min="2" max="2" width="1.8515625" style="2" customWidth="1"/>
    <col min="3" max="3" width="15.140625" style="0" customWidth="1"/>
    <col min="4" max="5" width="10.7109375" style="0" customWidth="1"/>
    <col min="6" max="6" width="12.57421875" style="0" customWidth="1"/>
    <col min="7" max="7" width="9.8515625" style="0" customWidth="1"/>
    <col min="8" max="8" width="12.00390625" style="0" customWidth="1"/>
    <col min="9" max="9" width="11.57421875" style="0" customWidth="1"/>
    <col min="10" max="10" width="10.00390625" style="0" customWidth="1"/>
    <col min="11" max="11" width="10.57421875" style="0" customWidth="1"/>
    <col min="12" max="12" width="11.421875" style="0" customWidth="1"/>
    <col min="16" max="16" width="12.421875" style="0" customWidth="1"/>
    <col min="17" max="17" width="13.7109375" style="85" hidden="1" customWidth="1"/>
    <col min="18" max="18" width="14.8515625" style="3" customWidth="1"/>
    <col min="19" max="19" width="13.00390625" style="1" customWidth="1"/>
  </cols>
  <sheetData>
    <row r="1" spans="1:19" s="6" customFormat="1" ht="18">
      <c r="A1" s="10"/>
      <c r="B1" s="7"/>
      <c r="E1" s="15"/>
      <c r="F1" s="15"/>
      <c r="G1" s="16"/>
      <c r="H1" s="76" t="s">
        <v>33</v>
      </c>
      <c r="I1" s="17"/>
      <c r="J1" s="17"/>
      <c r="K1" s="17"/>
      <c r="L1" s="8"/>
      <c r="M1" s="8"/>
      <c r="N1" s="8"/>
      <c r="Q1" s="77"/>
      <c r="R1" s="56"/>
      <c r="S1" s="10"/>
    </row>
    <row r="2" spans="1:19" s="6" customFormat="1" ht="18.75" thickBot="1">
      <c r="A2" s="10"/>
      <c r="B2" s="7"/>
      <c r="E2" s="18" t="s">
        <v>57</v>
      </c>
      <c r="F2" s="18"/>
      <c r="G2" s="18"/>
      <c r="H2" s="19"/>
      <c r="I2" s="20"/>
      <c r="J2" s="17"/>
      <c r="K2" s="17"/>
      <c r="L2" s="8"/>
      <c r="M2" s="8"/>
      <c r="N2" s="9"/>
      <c r="Q2" s="87"/>
      <c r="R2" s="56"/>
      <c r="S2" s="106"/>
    </row>
    <row r="3" spans="1:20" s="11" customFormat="1" ht="32.25" thickBot="1">
      <c r="A3" s="24"/>
      <c r="B3" s="25"/>
      <c r="C3" s="26" t="s">
        <v>56</v>
      </c>
      <c r="D3" s="27"/>
      <c r="E3" s="27"/>
      <c r="F3" s="27"/>
      <c r="G3" s="27" t="s">
        <v>55</v>
      </c>
      <c r="H3" s="27"/>
      <c r="I3" s="28"/>
      <c r="J3" s="27"/>
      <c r="K3" s="27"/>
      <c r="L3" s="27"/>
      <c r="M3" s="27"/>
      <c r="N3" s="27"/>
      <c r="O3" s="29"/>
      <c r="P3" s="28"/>
      <c r="Q3" s="78"/>
      <c r="R3" s="88"/>
      <c r="S3" s="96"/>
      <c r="T3" s="109"/>
    </row>
    <row r="4" spans="1:20" s="4" customFormat="1" ht="33" customHeight="1">
      <c r="A4" s="30" t="s">
        <v>19</v>
      </c>
      <c r="B4" s="31"/>
      <c r="C4" s="26" t="s">
        <v>46</v>
      </c>
      <c r="D4" s="12" t="s">
        <v>15</v>
      </c>
      <c r="E4" s="12" t="s">
        <v>16</v>
      </c>
      <c r="F4" s="12" t="s">
        <v>0</v>
      </c>
      <c r="G4" s="12" t="s">
        <v>1</v>
      </c>
      <c r="H4" s="12" t="s">
        <v>2</v>
      </c>
      <c r="I4" s="12" t="s">
        <v>3</v>
      </c>
      <c r="J4" s="12" t="s">
        <v>4</v>
      </c>
      <c r="K4" s="12" t="s">
        <v>5</v>
      </c>
      <c r="L4" s="12" t="s">
        <v>10</v>
      </c>
      <c r="M4" s="12" t="s">
        <v>12</v>
      </c>
      <c r="N4" s="12" t="s">
        <v>13</v>
      </c>
      <c r="O4" s="12" t="s">
        <v>14</v>
      </c>
      <c r="P4" s="51" t="s">
        <v>17</v>
      </c>
      <c r="Q4" s="79"/>
      <c r="R4" s="51" t="s">
        <v>53</v>
      </c>
      <c r="S4" s="97" t="s">
        <v>19</v>
      </c>
      <c r="T4" s="110"/>
    </row>
    <row r="5" spans="1:20" s="5" customFormat="1" ht="13.5" thickBot="1">
      <c r="A5" s="32" t="s">
        <v>11</v>
      </c>
      <c r="B5" s="23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2">
        <f>SUM(D5:O5)</f>
        <v>0</v>
      </c>
      <c r="Q5" s="80">
        <f>P5-C5</f>
        <v>0</v>
      </c>
      <c r="R5" s="89">
        <f>IF(O5&gt;0,(Q5/C5),"")</f>
      </c>
      <c r="S5" s="98" t="s">
        <v>11</v>
      </c>
      <c r="T5" s="111"/>
    </row>
    <row r="6" spans="1:20" s="5" customFormat="1" ht="14.25" thickBot="1" thickTop="1">
      <c r="A6" s="33" t="s">
        <v>6</v>
      </c>
      <c r="B6" s="21" t="s">
        <v>8</v>
      </c>
      <c r="C6" s="60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53">
        <f>SUM(D6:O6)</f>
        <v>0</v>
      </c>
      <c r="Q6" s="80">
        <f>P6-C6</f>
        <v>0</v>
      </c>
      <c r="R6" s="89">
        <f>IF(O6&gt;0,(Q6/C6),"")</f>
      </c>
      <c r="S6" s="99" t="s">
        <v>6</v>
      </c>
      <c r="T6" s="111"/>
    </row>
    <row r="7" spans="1:20" ht="13.5" thickTop="1">
      <c r="A7" s="34" t="s">
        <v>18</v>
      </c>
      <c r="B7" s="23" t="s">
        <v>8</v>
      </c>
      <c r="C7" s="128">
        <f>IF(C5&gt;0,(C6/C5),"")</f>
      </c>
      <c r="D7" s="129">
        <f>IF(D5&gt;0,D6/D5,"")</f>
      </c>
      <c r="E7" s="129">
        <f aca="true" t="shared" si="0" ref="E7:O7">IF(E5&gt;0,E6/E5,"")</f>
      </c>
      <c r="F7" s="129">
        <f t="shared" si="0"/>
      </c>
      <c r="G7" s="129">
        <f t="shared" si="0"/>
      </c>
      <c r="H7" s="129">
        <f t="shared" si="0"/>
      </c>
      <c r="I7" s="129">
        <f t="shared" si="0"/>
      </c>
      <c r="J7" s="129">
        <f t="shared" si="0"/>
      </c>
      <c r="K7" s="129">
        <f t="shared" si="0"/>
      </c>
      <c r="L7" s="129">
        <f t="shared" si="0"/>
      </c>
      <c r="M7" s="129">
        <f t="shared" si="0"/>
      </c>
      <c r="N7" s="129">
        <f t="shared" si="0"/>
      </c>
      <c r="O7" s="129">
        <f t="shared" si="0"/>
      </c>
      <c r="P7" s="130" t="e">
        <f>AVERAGE(D7:O7)</f>
        <v>#DIV/0!</v>
      </c>
      <c r="Q7" s="81"/>
      <c r="R7" s="90"/>
      <c r="S7" s="100" t="s">
        <v>18</v>
      </c>
      <c r="T7" s="112"/>
    </row>
    <row r="8" spans="1:20" ht="12.75">
      <c r="A8" s="42"/>
      <c r="B8" s="43"/>
      <c r="C8" s="44"/>
      <c r="D8" s="44"/>
      <c r="E8" s="44"/>
      <c r="F8" s="44"/>
      <c r="G8" s="44"/>
      <c r="H8" s="44"/>
      <c r="I8" s="44"/>
      <c r="J8" s="44"/>
      <c r="K8" s="45"/>
      <c r="L8" s="44"/>
      <c r="M8" s="45"/>
      <c r="N8" s="45"/>
      <c r="O8" s="45"/>
      <c r="P8" s="54"/>
      <c r="Q8" s="82"/>
      <c r="R8" s="91"/>
      <c r="S8" s="101"/>
      <c r="T8" s="112"/>
    </row>
    <row r="9" spans="1:20" ht="12.75">
      <c r="A9" s="36" t="s">
        <v>20</v>
      </c>
      <c r="B9" s="35"/>
      <c r="C9" s="75"/>
      <c r="D9" s="13"/>
      <c r="E9" s="13"/>
      <c r="F9" s="13"/>
      <c r="G9" s="13"/>
      <c r="H9" s="13"/>
      <c r="I9" s="13"/>
      <c r="J9" s="13"/>
      <c r="K9" s="14"/>
      <c r="L9" s="13"/>
      <c r="M9" s="14"/>
      <c r="N9" s="14"/>
      <c r="O9" s="14"/>
      <c r="P9" s="52"/>
      <c r="Q9" s="83"/>
      <c r="R9" s="92"/>
      <c r="S9" s="102" t="s">
        <v>20</v>
      </c>
      <c r="T9" s="112"/>
    </row>
    <row r="10" spans="1:20" ht="13.5" thickBot="1">
      <c r="A10" s="34" t="s">
        <v>7</v>
      </c>
      <c r="B10" s="35"/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2">
        <f>SUM(D10:O10)</f>
        <v>0</v>
      </c>
      <c r="Q10" s="80">
        <f>P10-C10</f>
        <v>0</v>
      </c>
      <c r="R10" s="89">
        <f>IF(O10&gt;0,(Q10/C10),"")</f>
      </c>
      <c r="S10" s="100" t="s">
        <v>7</v>
      </c>
      <c r="T10" s="112"/>
    </row>
    <row r="11" spans="1:20" ht="14.25" thickBot="1" thickTop="1">
      <c r="A11" s="37" t="s">
        <v>6</v>
      </c>
      <c r="B11" s="22" t="s">
        <v>8</v>
      </c>
      <c r="C11" s="60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53">
        <f>SUM(D11:O11)</f>
        <v>0</v>
      </c>
      <c r="Q11" s="80">
        <f>P11-C11</f>
        <v>0</v>
      </c>
      <c r="R11" s="89">
        <f>IF(O11&gt;0,(Q11/C11),"")</f>
      </c>
      <c r="S11" s="103" t="s">
        <v>6</v>
      </c>
      <c r="T11" s="112"/>
    </row>
    <row r="12" spans="1:20" ht="13.5" thickTop="1">
      <c r="A12" s="34" t="s">
        <v>18</v>
      </c>
      <c r="B12" s="23" t="s">
        <v>8</v>
      </c>
      <c r="C12" s="128">
        <f>IF(C10&gt;0,(C11/C10),"")</f>
      </c>
      <c r="D12" s="129">
        <f>IF(D10&gt;0,D11/D10,"")</f>
      </c>
      <c r="E12" s="129">
        <f aca="true" t="shared" si="1" ref="E12:O12">IF(E10&gt;0,E11/E10,"")</f>
      </c>
      <c r="F12" s="129">
        <f t="shared" si="1"/>
      </c>
      <c r="G12" s="129">
        <f t="shared" si="1"/>
      </c>
      <c r="H12" s="129">
        <f t="shared" si="1"/>
      </c>
      <c r="I12" s="129">
        <f t="shared" si="1"/>
      </c>
      <c r="J12" s="129">
        <f t="shared" si="1"/>
      </c>
      <c r="K12" s="129">
        <f t="shared" si="1"/>
      </c>
      <c r="L12" s="129">
        <f t="shared" si="1"/>
      </c>
      <c r="M12" s="129">
        <f t="shared" si="1"/>
      </c>
      <c r="N12" s="129">
        <f t="shared" si="1"/>
      </c>
      <c r="O12" s="129">
        <f t="shared" si="1"/>
      </c>
      <c r="P12" s="130" t="e">
        <f>AVERAGE(D12:O12)</f>
        <v>#DIV/0!</v>
      </c>
      <c r="Q12" s="81"/>
      <c r="R12" s="90"/>
      <c r="S12" s="100" t="s">
        <v>18</v>
      </c>
      <c r="T12" s="112"/>
    </row>
    <row r="13" spans="1:20" ht="12.75">
      <c r="A13" s="46"/>
      <c r="B13" s="43"/>
      <c r="C13" s="47"/>
      <c r="D13" s="47"/>
      <c r="E13" s="47"/>
      <c r="F13" s="47"/>
      <c r="G13" s="47"/>
      <c r="H13" s="47"/>
      <c r="I13" s="47"/>
      <c r="J13" s="47"/>
      <c r="K13" s="48"/>
      <c r="L13" s="47"/>
      <c r="M13" s="48"/>
      <c r="N13" s="48"/>
      <c r="O13" s="48"/>
      <c r="P13" s="54"/>
      <c r="Q13" s="82"/>
      <c r="R13" s="91"/>
      <c r="S13" s="104"/>
      <c r="T13" s="112"/>
    </row>
    <row r="14" spans="1:20" ht="12.75">
      <c r="A14" s="36" t="s">
        <v>21</v>
      </c>
      <c r="B14" s="35"/>
      <c r="C14" s="75"/>
      <c r="D14" s="13"/>
      <c r="E14" s="13"/>
      <c r="F14" s="13"/>
      <c r="G14" s="13"/>
      <c r="H14" s="13"/>
      <c r="I14" s="13"/>
      <c r="J14" s="13"/>
      <c r="K14" s="14"/>
      <c r="L14" s="13"/>
      <c r="M14" s="14"/>
      <c r="N14" s="14"/>
      <c r="O14" s="14"/>
      <c r="P14" s="52"/>
      <c r="Q14" s="83"/>
      <c r="R14" s="92"/>
      <c r="S14" s="102" t="s">
        <v>21</v>
      </c>
      <c r="T14" s="112"/>
    </row>
    <row r="15" spans="1:20" ht="13.5" thickBot="1">
      <c r="A15" s="34" t="s">
        <v>9</v>
      </c>
      <c r="B15" s="35"/>
      <c r="C15" s="58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2">
        <f>SUM(D15:O15)</f>
        <v>0</v>
      </c>
      <c r="Q15" s="80">
        <f>P15-C15</f>
        <v>0</v>
      </c>
      <c r="R15" s="89">
        <f>IF(O15&gt;0,(Q15/C15),"")</f>
      </c>
      <c r="S15" s="100" t="s">
        <v>9</v>
      </c>
      <c r="T15" s="112"/>
    </row>
    <row r="16" spans="1:20" ht="14.25" thickBot="1" thickTop="1">
      <c r="A16" s="37" t="s">
        <v>6</v>
      </c>
      <c r="B16" s="22" t="s">
        <v>8</v>
      </c>
      <c r="C16" s="116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53">
        <f>SUM(D16:O16)</f>
        <v>0</v>
      </c>
      <c r="Q16" s="80">
        <f>P16-C16</f>
        <v>0</v>
      </c>
      <c r="R16" s="89">
        <f>IF(O16&gt;0,(Q16/C16),"")</f>
      </c>
      <c r="S16" s="103" t="s">
        <v>6</v>
      </c>
      <c r="T16" s="112"/>
    </row>
    <row r="17" spans="1:20" ht="14.25" thickBot="1" thickTop="1">
      <c r="A17" s="34" t="s">
        <v>18</v>
      </c>
      <c r="B17" s="121" t="s">
        <v>8</v>
      </c>
      <c r="C17" s="135">
        <f>IF(C15&gt;0,(C16/C15),"")</f>
      </c>
      <c r="D17" s="136">
        <f>IF(D15&gt;0,D16/D15,"")</f>
      </c>
      <c r="E17" s="136">
        <f aca="true" t="shared" si="2" ref="E17:O17">IF(E15&gt;0,E16/E15,"")</f>
      </c>
      <c r="F17" s="136">
        <f t="shared" si="2"/>
      </c>
      <c r="G17" s="136">
        <f t="shared" si="2"/>
      </c>
      <c r="H17" s="136">
        <f t="shared" si="2"/>
      </c>
      <c r="I17" s="136">
        <f t="shared" si="2"/>
      </c>
      <c r="J17" s="136">
        <f t="shared" si="2"/>
      </c>
      <c r="K17" s="136">
        <f t="shared" si="2"/>
      </c>
      <c r="L17" s="136">
        <f t="shared" si="2"/>
      </c>
      <c r="M17" s="136">
        <f t="shared" si="2"/>
      </c>
      <c r="N17" s="136">
        <f t="shared" si="2"/>
      </c>
      <c r="O17" s="136">
        <f t="shared" si="2"/>
      </c>
      <c r="P17" s="130" t="e">
        <f>AVERAGE(D17:O17)</f>
        <v>#DIV/0!</v>
      </c>
      <c r="Q17" s="81"/>
      <c r="R17" s="93"/>
      <c r="S17" s="108" t="s">
        <v>18</v>
      </c>
      <c r="T17" s="112"/>
    </row>
    <row r="18" spans="1:20" ht="13.5" thickBot="1">
      <c r="A18" s="120"/>
      <c r="B18" s="11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54"/>
      <c r="Q18" s="82"/>
      <c r="R18" s="94"/>
      <c r="S18" s="107"/>
      <c r="T18" s="112"/>
    </row>
    <row r="19" spans="1:20" s="38" customFormat="1" ht="26.25" thickBot="1">
      <c r="A19" s="119" t="s">
        <v>22</v>
      </c>
      <c r="B19" s="117" t="s">
        <v>8</v>
      </c>
      <c r="C19" s="49">
        <f>C6+C11+C16</f>
        <v>0</v>
      </c>
      <c r="D19" s="50">
        <f aca="true" t="shared" si="3" ref="D19:O19">D6+D11+D16</f>
        <v>0</v>
      </c>
      <c r="E19" s="50">
        <f t="shared" si="3"/>
        <v>0</v>
      </c>
      <c r="F19" s="50">
        <f t="shared" si="3"/>
        <v>0</v>
      </c>
      <c r="G19" s="50">
        <f t="shared" si="3"/>
        <v>0</v>
      </c>
      <c r="H19" s="50">
        <f t="shared" si="3"/>
        <v>0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50">
        <f t="shared" si="3"/>
        <v>0</v>
      </c>
      <c r="O19" s="50">
        <f t="shared" si="3"/>
        <v>0</v>
      </c>
      <c r="P19" s="55">
        <f>SUM(D19:O19)</f>
        <v>0</v>
      </c>
      <c r="Q19" s="86"/>
      <c r="R19" s="95"/>
      <c r="S19" s="105" t="s">
        <v>22</v>
      </c>
      <c r="T19" s="113"/>
    </row>
    <row r="20" spans="1:19" s="41" customFormat="1" ht="12.75">
      <c r="A20" s="39"/>
      <c r="B20" s="40"/>
      <c r="Q20" s="84"/>
      <c r="R20" s="57"/>
      <c r="S20" s="39"/>
    </row>
    <row r="21" spans="5:16" ht="12.75"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</row>
    <row r="22" ht="12.75">
      <c r="R22" s="74"/>
    </row>
  </sheetData>
  <sheetProtection sheet="1" objects="1" scenarios="1"/>
  <conditionalFormatting sqref="R18:R19">
    <cfRule type="cellIs" priority="1" dxfId="1" operator="lessThan" stopIfTrue="1">
      <formula>100</formula>
    </cfRule>
  </conditionalFormatting>
  <conditionalFormatting sqref="R17">
    <cfRule type="cellIs" priority="2" dxfId="1" operator="greaterThan" stopIfTrue="1">
      <formula>1</formula>
    </cfRule>
  </conditionalFormatting>
  <conditionalFormatting sqref="R7:R9 R12:R14">
    <cfRule type="cellIs" priority="3" dxfId="2" operator="greaterThanOrEqual" stopIfTrue="1">
      <formula>0</formula>
    </cfRule>
  </conditionalFormatting>
  <conditionalFormatting sqref="R5:R6 R10:R11 R15">
    <cfRule type="cellIs" priority="4" dxfId="1" operator="lessThan" stopIfTrue="1">
      <formula>0</formula>
    </cfRule>
  </conditionalFormatting>
  <conditionalFormatting sqref="R16">
    <cfRule type="cellIs" priority="5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Footer>&amp;R&amp;"Times New Roman,Italic"&amp;9ESC 12/Template/May 2009/Admin Lead-SF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Service Center Region 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Woody Brewton</dc:creator>
  <cp:keywords/>
  <dc:description/>
  <cp:lastModifiedBy>Cheryl Baxter</cp:lastModifiedBy>
  <cp:lastPrinted>2012-09-25T17:10:54Z</cp:lastPrinted>
  <dcterms:created xsi:type="dcterms:W3CDTF">2007-12-03T16:48:26Z</dcterms:created>
  <dcterms:modified xsi:type="dcterms:W3CDTF">2019-08-02T13:19:21Z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</Properties>
</file>